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20835" windowHeight="9255"/>
  </bookViews>
  <sheets>
    <sheet name="072022" sheetId="1" r:id="rId1"/>
  </sheets>
  <definedNames>
    <definedName name="_xlnm.Print_Area" localSheetId="0">'072022'!$A$1:$B$142</definedName>
  </definedNames>
  <calcPr calcId="125725" iterateDelta="1E-4"/>
</workbook>
</file>

<file path=xl/calcChain.xml><?xml version="1.0" encoding="utf-8"?>
<calcChain xmlns="http://schemas.openxmlformats.org/spreadsheetml/2006/main">
  <c r="B25" i="1"/>
  <c r="B36" s="1"/>
  <c r="B27"/>
  <c r="B33"/>
  <c r="B39"/>
  <c r="B56" s="1"/>
  <c r="B42"/>
  <c r="B45"/>
  <c r="B49"/>
  <c r="B59"/>
  <c r="B64"/>
  <c r="B67"/>
  <c r="B73"/>
  <c r="B82"/>
  <c r="B99" s="1"/>
  <c r="B107" s="1"/>
  <c r="B86"/>
  <c r="B106"/>
  <c r="B111"/>
  <c r="B114"/>
  <c r="B116"/>
  <c r="B122"/>
  <c r="B125"/>
  <c r="B131"/>
  <c r="B133" s="1"/>
  <c r="B126" l="1"/>
</calcChain>
</file>

<file path=xl/sharedStrings.xml><?xml version="1.0" encoding="utf-8"?>
<sst xmlns="http://schemas.openxmlformats.org/spreadsheetml/2006/main" count="121" uniqueCount="120">
  <si>
    <t xml:space="preserve">Assinatura do Contador: </t>
  </si>
  <si>
    <t xml:space="preserve">Assinatura do Resposável pela Area financeira (obrigatória): </t>
  </si>
  <si>
    <t xml:space="preserve">9.Nota Explicativa: </t>
  </si>
  <si>
    <t>TOTAL DAS GLOSAS</t>
  </si>
  <si>
    <t>8.3.1 - Glosa - Energia Elétrica</t>
  </si>
  <si>
    <t>8.3 Glosa - outras (discriminar)</t>
  </si>
  <si>
    <t>8.2 Glosa - não cumprimento das metas</t>
  </si>
  <si>
    <t>8.1 Glosa - servidores cedidos</t>
  </si>
  <si>
    <t>8.INFORMAÇÕES COMPLEMENTARES - GLOSAS</t>
  </si>
  <si>
    <t>Fonte: Extratos bancários e Balancete Contábil.</t>
  </si>
  <si>
    <t xml:space="preserve">SALDO BANCÁRIO FINAL : 7= (1+2) -(4+5+6)  </t>
  </si>
  <si>
    <t>SALDO ANTERIOR (1= 1.1 + 1.2 + 1.3)</t>
  </si>
  <si>
    <t>7.3.2 - Conta Investimento - 2512 / 013 / 39-7 (Investimento)</t>
  </si>
  <si>
    <t>7.3.1 - Conta Investimento - FIC Giro 2512 / 003 / 1073-5  (Investimento)</t>
  </si>
  <si>
    <t>7.2.5 - Reforma e Ampliação - 2512 / 013 / 67-2 (Custeio e Investimento)</t>
  </si>
  <si>
    <t>7.2.4 - Fundo Rescisório HGG-CSC - 2512 / 003 / 60-5  (Custeio e Investimento)</t>
  </si>
  <si>
    <t>7.2.3 - Centro de Pesquisa - 2512 / 003 / 1074-3 (Custeio)</t>
  </si>
  <si>
    <t>7.2.2 - Fundo Rescisório 3% - 2512 / 013 / 25-7 (Custeio e Investimento)</t>
  </si>
  <si>
    <t>7.2.1 - Conta Corrente - 2512 / 003 / 1073-5 (Custeio)</t>
  </si>
  <si>
    <t>7.1.1 - Fundo Fixo</t>
  </si>
  <si>
    <t>7.1 Caixa</t>
  </si>
  <si>
    <t>7.SALDO BANCÁRIO FINAL EM  31/07/2022</t>
  </si>
  <si>
    <t>TOTAL VALORES DEVOLVIDOS</t>
  </si>
  <si>
    <t>6.1 Valores Devolvidos à Contratante - CUSTEIO e INVESTIMENTO</t>
  </si>
  <si>
    <t>6.VALORES DEVOLVIDOS À CONTRATANTE</t>
  </si>
  <si>
    <t>TOTAL GERAL DOS PAGAMENTOS (5=5.1+5.2)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</si>
  <si>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</si>
  <si>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</si>
  <si>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</si>
  <si>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</si>
  <si>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mobiliários,etc)</t>
  </si>
  <si>
    <t>5.2 PAGAMENTOS REALIZADOS - INVESTIMENTOS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</si>
  <si>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</si>
  <si>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5.1.8.12 - Custas Processuais</t>
  </si>
  <si>
    <t>5.1.8.11 - Vale Transporte</t>
  </si>
  <si>
    <t>5.1.8.10 - Despesas Bancárias</t>
  </si>
  <si>
    <t>5.1.8.9 - Adiantamentos</t>
  </si>
  <si>
    <t>5.1.8.8 - Pensões Alimentícias</t>
  </si>
  <si>
    <t>5.1.8.7 - Aporte de Caixa</t>
  </si>
  <si>
    <t>5.1.8.6 - Reembolso de Despesas</t>
  </si>
  <si>
    <t>5.1.8.5 - Alugueis</t>
  </si>
  <si>
    <t>5.1.8.4 - Rescisões Trabalhistas</t>
  </si>
  <si>
    <t>5.1.8.3 - Reembolso de Rateios</t>
  </si>
  <si>
    <t>5.1.8.2 - Recibo de Pagamento a Autônomo</t>
  </si>
  <si>
    <t>5.1.8.1 - Concessionárias (Água, luz e telefonia)</t>
  </si>
  <si>
    <t>5.1.8 Outros (especificar a despesa)</t>
  </si>
  <si>
    <t>5.1.7 Despesa Administrativa quando O.S. e unidade gerida se situarem em localidades diversas (Item 12.1.v da Minuta Padrão do Contrato de Gestão – PGE).</t>
  </si>
  <si>
    <t>5.1.6.2 - Encargos Sobre Rescisão Trabalhista</t>
  </si>
  <si>
    <t>5.1.6.1 - Encargos Sobre Folha de Pagamento</t>
  </si>
  <si>
    <t>5.1.6 Encargos Sociais</t>
  </si>
  <si>
    <t>5.1.5 Tributos: Impostos,Taxas e Contribuições</t>
  </si>
  <si>
    <t xml:space="preserve">5.1.4 Bloqueio Judicial 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</si>
  <si>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</si>
  <si>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</si>
  <si>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</si>
  <si>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</si>
  <si>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</si>
  <si>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</t>
  </si>
  <si>
    <t>4.1.5 - Reforma e Ampliação - 2512 / 013 / 67-2</t>
  </si>
  <si>
    <t>4.1.4 - Conta Investimento - FIC Giro 2512 / 003 / 1073-5</t>
  </si>
  <si>
    <t>4.1.3 - Conta Investimento - 2512 / 013 / 39-7</t>
  </si>
  <si>
    <t>4.1.2 - Fundo Rescisório HGG-CSC - 2512 / 003 / 60-5</t>
  </si>
  <si>
    <t>4.1.1 - Fundo Rescisório 3% - 2512 / 013 / 25-7</t>
  </si>
  <si>
    <t>4.1 Aplicação Financeira - CUSTEIO e INVESTIMENTO</t>
  </si>
  <si>
    <t>4. APLICAÇÃO FINANCEIRA</t>
  </si>
  <si>
    <t>TOTAL DOS RESGATES</t>
  </si>
  <si>
    <t>3.1.4 - Conta Investimento - FIC Giro 2512 / 003 / 1073-5</t>
  </si>
  <si>
    <t>3.1.3 - Conta Investimento - 2512 / 013 / 39-7</t>
  </si>
  <si>
    <t>3.1.2 - Fundo Rescisório HGG-CSC - 2512 / 003 / 60-5</t>
  </si>
  <si>
    <t>3.1.1 - Fundo Rescisório 3% - 2512 / 013 / 25-7</t>
  </si>
  <si>
    <t>3.1 Resgate Aplicação - CUSTEIO e INVESTIMENTO</t>
  </si>
  <si>
    <t>3. RESGATE APLICAÇÃO FINANCEIRA</t>
  </si>
  <si>
    <t>TOTAL DE ENTRADAS (2= 2.1 + 2.2 + 2.3 + 2.4 + 2.5)</t>
  </si>
  <si>
    <t>2.5.6 - Devolução de Pagamento Indevido</t>
  </si>
  <si>
    <t>2.5.5 - Desbloqueio Judicial</t>
  </si>
  <si>
    <t>2.5.4 - Reembolso Rateio</t>
  </si>
  <si>
    <t>2.5.3 - Aporte de Caixa</t>
  </si>
  <si>
    <t>2.5.2 - Receitas Não Governamentais (Doações, vendas, aluguéis e outros)</t>
  </si>
  <si>
    <t>2.5.1 - Recuperação de Despesas</t>
  </si>
  <si>
    <t>2.5 Outras entradas</t>
  </si>
  <si>
    <t>2.4.3 - Reforma e Ampliação - 2512 / 013 / 67-2</t>
  </si>
  <si>
    <t>2.4.2 - Conta Investimento - 2512 / 013 / 39-7</t>
  </si>
  <si>
    <t xml:space="preserve">2.4.1 - Conta Investimento - FIC Giro 2512 / 003 / 1073-5 </t>
  </si>
  <si>
    <t>2.4 Rendimento sobre Aplicação Financeiras - INVESTIMENTO</t>
  </si>
  <si>
    <t xml:space="preserve">2.3.2 - Fundo Rescisório HGG-CSC - 2512 / 003 / 60-5  </t>
  </si>
  <si>
    <t>2.3.1 - Fundo Rescisório 3% - 2512 / 013 / 25-7</t>
  </si>
  <si>
    <t>2.3 Rendimento sobre Aplicação Financeiras - CUSTEIO</t>
  </si>
  <si>
    <t>2.2 Repasse - INVESTIMENTO</t>
  </si>
  <si>
    <t>2.1.1 - Conta Corrente - 2512 / 003 / 1073-5</t>
  </si>
  <si>
    <t>2.1 Repasse - CUSTEIO</t>
  </si>
  <si>
    <t>2.ENTRADAS DE RECURSOS FINANCEIROS</t>
  </si>
  <si>
    <t>1.3.2 - Conta Investimento - 2512 / 013 / 39-7 (Investimento)</t>
  </si>
  <si>
    <t>1.3.1 - Conta Investimento - FIC Giro 2512 / 003 / 1073-5  (Investimento)</t>
  </si>
  <si>
    <t>1.2.5 - Reforma e Ampliação - 2512 / 013 / 67-2 (Custeio e Investimento)</t>
  </si>
  <si>
    <t>1.2.4 - Fundo Rescisório HGG-CSC - 2512 / 003 / 60-5  (Custeio e Investimento)</t>
  </si>
  <si>
    <t>1.2.3 - Centro de Pesquisa - 2512 / 003 / 1074-3 (Custeio)</t>
  </si>
  <si>
    <t>1.2.2 - Fundo Rescisório 3% - 2512 / 013 / 25-7 (Custeio e Investimento)</t>
  </si>
  <si>
    <t>1.2.1 - Conta Corrente - 2512 / 003 / 1073-5 (Custeio)</t>
  </si>
  <si>
    <t>1.1.1 - Fundo Fixo</t>
  </si>
  <si>
    <t>1.1 Caixa</t>
  </si>
  <si>
    <t xml:space="preserve">1. SALDO BANCÁRIO ANTERIOR  </t>
  </si>
  <si>
    <t>Em Reais (R$)</t>
  </si>
  <si>
    <t>Competência: 07/2022</t>
  </si>
  <si>
    <t>Relatório Financeiro Mensal</t>
  </si>
  <si>
    <t>PREVISÃO DE REPASSE MENSAL DO CONTRATO DE GESTÃO/ADITIVO - INVESTIMENTO</t>
  </si>
  <si>
    <t>PREVISÃO DE REPASSE MENSAL DO CONTRATO DE GESTÃO/ADITIVO - CUSTEIO</t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</si>
  <si>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024/2012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</si>
  <si>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02.529.964/0004-16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</si>
  <si>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HOSPITAL ESTADUAL GERAL DE GOIÂNIA DR. ALBERTO RASSI - HGG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</si>
  <si>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</si>
  <si>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</si>
  <si>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</si>
  <si>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t>Metodologia de Avaliação da Transparência Ativa e Passiva - Organizações sem fins lucrativos que recebem recursos públicos e seus respectivos 
órgãos supervisores  - CGE/TCE- 2ª Edição -  2021 - Item  3.9/Financeiro</t>
  </si>
  <si>
    <t>Relatório Mensal Comparativo de Recursos Recebidos, Gastos e Devolvidos ao Poder Público</t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</si>
  <si>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>15º TERMO ADITIVO</t>
    </r>
    <r>
      <rPr>
        <b/>
        <sz val="11"/>
        <color theme="1"/>
        <rFont val="Calibri"/>
        <family val="2"/>
        <scheme val="minor"/>
      </rPr>
      <t xml:space="preserve">              INICIO: </t>
    </r>
    <r>
      <rPr>
        <sz val="11"/>
        <color theme="1"/>
        <rFont val="Calibri"/>
        <family val="2"/>
        <scheme val="minor"/>
      </rPr>
      <t>13/03/2022</t>
    </r>
    <r>
      <rPr>
        <b/>
        <sz val="11"/>
        <color theme="1"/>
        <rFont val="Calibri"/>
        <family val="2"/>
        <scheme val="minor"/>
      </rPr>
      <t xml:space="preserve">        E        TERMINO: </t>
    </r>
    <r>
      <rPr>
        <sz val="11"/>
        <color theme="1"/>
        <rFont val="Calibri"/>
        <family val="2"/>
        <scheme val="minor"/>
      </rPr>
      <t>12/03/2023</t>
    </r>
  </si>
  <si>
    <t>1.2 Banco conta movimento</t>
  </si>
  <si>
    <t>1.3 Aplicações financeiras</t>
  </si>
  <si>
    <t>7.2 Banco conta movimento</t>
  </si>
  <si>
    <t>7.3 Aplicações financeiras</t>
  </si>
  <si>
    <t>SALDO BANCÁRIO ATUAL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</si>
</sst>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&quot;R$&quot;\ #,##0.00"/>
    <numFmt numFmtId="165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165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/>
    <xf numFmtId="0" fontId="0" fillId="0" borderId="0" xfId="0" applyFont="1" applyFill="1" applyBorder="1"/>
    <xf numFmtId="0" fontId="2" fillId="0" borderId="0" xfId="0" applyFont="1" applyFill="1" applyBorder="1" applyAlignment="1">
      <alignment horizontal="left" vertical="top"/>
    </xf>
    <xf numFmtId="4" fontId="0" fillId="0" borderId="0" xfId="0" applyNumberFormat="1" applyFont="1" applyFill="1" applyAlignment="1">
      <alignment horizontal="right"/>
    </xf>
    <xf numFmtId="0" fontId="0" fillId="0" borderId="0" xfId="0" applyFont="1" applyFill="1"/>
    <xf numFmtId="4" fontId="2" fillId="3" borderId="7" xfId="1" applyNumberFormat="1" applyFont="1" applyFill="1" applyBorder="1" applyAlignment="1">
      <alignment vertical="center"/>
    </xf>
    <xf numFmtId="0" fontId="2" fillId="3" borderId="7" xfId="0" applyFont="1" applyFill="1" applyBorder="1" applyAlignment="1">
      <alignment vertical="top"/>
    </xf>
    <xf numFmtId="0" fontId="2" fillId="0" borderId="0" xfId="0" applyFont="1" applyFill="1" applyBorder="1"/>
    <xf numFmtId="43" fontId="0" fillId="0" borderId="7" xfId="1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top"/>
    </xf>
    <xf numFmtId="4" fontId="2" fillId="0" borderId="0" xfId="0" applyNumberFormat="1" applyFont="1" applyFill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4" fontId="2" fillId="0" borderId="7" xfId="1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top"/>
    </xf>
    <xf numFmtId="0" fontId="0" fillId="3" borderId="7" xfId="0" applyFont="1" applyFill="1" applyBorder="1" applyAlignment="1">
      <alignment vertical="top"/>
    </xf>
    <xf numFmtId="4" fontId="0" fillId="0" borderId="0" xfId="0" applyNumberFormat="1" applyFont="1" applyBorder="1" applyAlignment="1">
      <alignment horizontal="right"/>
    </xf>
    <xf numFmtId="4" fontId="0" fillId="2" borderId="0" xfId="0" applyNumberFormat="1" applyFont="1" applyFill="1" applyBorder="1" applyAlignment="1">
      <alignment horizontal="right"/>
    </xf>
    <xf numFmtId="0" fontId="0" fillId="2" borderId="0" xfId="0" applyFont="1" applyFill="1" applyBorder="1"/>
    <xf numFmtId="0" fontId="2" fillId="0" borderId="7" xfId="0" applyFont="1" applyFill="1" applyBorder="1" applyAlignment="1">
      <alignment vertical="center"/>
    </xf>
    <xf numFmtId="4" fontId="1" fillId="0" borderId="0" xfId="1" applyNumberFormat="1" applyFont="1" applyFill="1" applyBorder="1" applyAlignment="1">
      <alignment vertical="center"/>
    </xf>
    <xf numFmtId="4" fontId="2" fillId="4" borderId="7" xfId="1" applyNumberFormat="1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43" fontId="1" fillId="0" borderId="8" xfId="1" applyFont="1" applyFill="1" applyBorder="1" applyAlignment="1">
      <alignment vertical="center"/>
    </xf>
    <xf numFmtId="4" fontId="0" fillId="4" borderId="7" xfId="0" applyNumberFormat="1" applyFill="1" applyBorder="1" applyAlignment="1">
      <alignment vertical="center" shrinkToFit="1"/>
    </xf>
    <xf numFmtId="43" fontId="1" fillId="0" borderId="9" xfId="1" applyFont="1" applyFill="1" applyBorder="1" applyAlignment="1">
      <alignment vertical="center"/>
    </xf>
    <xf numFmtId="4" fontId="2" fillId="4" borderId="7" xfId="0" applyNumberFormat="1" applyFont="1" applyFill="1" applyBorder="1" applyAlignment="1">
      <alignment vertical="center" shrinkToFit="1"/>
    </xf>
    <xf numFmtId="43" fontId="1" fillId="0" borderId="7" xfId="1" applyFont="1" applyFill="1" applyBorder="1" applyAlignment="1"/>
    <xf numFmtId="43" fontId="0" fillId="0" borderId="8" xfId="1" applyFont="1" applyFill="1" applyBorder="1" applyAlignment="1">
      <alignment vertical="center" wrapText="1"/>
    </xf>
    <xf numFmtId="43" fontId="1" fillId="0" borderId="10" xfId="1" applyFont="1" applyFill="1" applyBorder="1" applyAlignment="1">
      <alignment vertical="center"/>
    </xf>
    <xf numFmtId="4" fontId="1" fillId="5" borderId="7" xfId="1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horizontal="left" vertical="center"/>
    </xf>
    <xf numFmtId="0" fontId="0" fillId="4" borderId="0" xfId="0" applyFont="1" applyFill="1"/>
    <xf numFmtId="0" fontId="2" fillId="4" borderId="0" xfId="0" applyFont="1" applyFill="1" applyBorder="1" applyAlignment="1">
      <alignment horizontal="center" vertical="center"/>
    </xf>
    <xf numFmtId="4" fontId="2" fillId="2" borderId="7" xfId="0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vertical="center"/>
    </xf>
    <xf numFmtId="4" fontId="3" fillId="0" borderId="7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/>
    </xf>
    <xf numFmtId="4" fontId="3" fillId="5" borderId="7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2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4" fontId="0" fillId="0" borderId="7" xfId="0" applyNumberFormat="1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4" fontId="0" fillId="4" borderId="7" xfId="0" applyNumberFormat="1" applyFont="1" applyFill="1" applyBorder="1" applyAlignment="1">
      <alignment vertical="center"/>
    </xf>
    <xf numFmtId="4" fontId="2" fillId="4" borderId="7" xfId="0" applyNumberFormat="1" applyFont="1" applyFill="1" applyBorder="1" applyAlignment="1">
      <alignment vertical="center"/>
    </xf>
    <xf numFmtId="4" fontId="0" fillId="0" borderId="7" xfId="0" applyNumberFormat="1" applyFill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0" fontId="4" fillId="4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/>
    </xf>
    <xf numFmtId="4" fontId="2" fillId="0" borderId="7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4" fontId="3" fillId="3" borderId="7" xfId="0" applyNumberFormat="1" applyFont="1" applyFill="1" applyBorder="1" applyAlignment="1">
      <alignment horizontal="right"/>
    </xf>
    <xf numFmtId="0" fontId="0" fillId="4" borderId="0" xfId="0" applyFont="1" applyFill="1" applyBorder="1"/>
    <xf numFmtId="4" fontId="3" fillId="4" borderId="7" xfId="0" applyNumberFormat="1" applyFont="1" applyFill="1" applyBorder="1" applyAlignment="1">
      <alignment horizontal="right"/>
    </xf>
    <xf numFmtId="4" fontId="3" fillId="4" borderId="0" xfId="0" applyNumberFormat="1" applyFont="1" applyFill="1" applyAlignment="1">
      <alignment horizontal="right"/>
    </xf>
    <xf numFmtId="4" fontId="4" fillId="3" borderId="7" xfId="0" applyNumberFormat="1" applyFont="1" applyFill="1" applyBorder="1" applyAlignment="1">
      <alignment horizontal="right"/>
    </xf>
    <xf numFmtId="43" fontId="0" fillId="0" borderId="12" xfId="1" applyFont="1" applyBorder="1" applyAlignment="1">
      <alignment vertical="center"/>
    </xf>
    <xf numFmtId="43" fontId="0" fillId="0" borderId="12" xfId="1" applyFont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/>
    </xf>
    <xf numFmtId="4" fontId="4" fillId="0" borderId="0" xfId="0" applyNumberFormat="1" applyFont="1" applyFill="1" applyAlignment="1">
      <alignment horizontal="right"/>
    </xf>
    <xf numFmtId="0" fontId="4" fillId="4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4" fontId="3" fillId="3" borderId="7" xfId="0" applyNumberFormat="1" applyFont="1" applyFill="1" applyBorder="1" applyAlignment="1">
      <alignment vertical="center"/>
    </xf>
    <xf numFmtId="43" fontId="0" fillId="0" borderId="7" xfId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43" fontId="0" fillId="0" borderId="3" xfId="1" applyFont="1" applyFill="1" applyBorder="1" applyAlignment="1">
      <alignment vertical="center" wrapText="1"/>
    </xf>
    <xf numFmtId="43" fontId="0" fillId="0" borderId="10" xfId="1" applyFont="1" applyFill="1" applyBorder="1" applyAlignment="1">
      <alignment vertical="center" wrapText="1"/>
    </xf>
    <xf numFmtId="0" fontId="2" fillId="0" borderId="0" xfId="0" applyFont="1" applyBorder="1"/>
    <xf numFmtId="4" fontId="2" fillId="0" borderId="12" xfId="0" applyNumberFormat="1" applyFont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Fill="1"/>
    <xf numFmtId="4" fontId="1" fillId="0" borderId="7" xfId="1" applyNumberFormat="1" applyFont="1" applyFill="1" applyBorder="1" applyAlignment="1">
      <alignment vertical="center"/>
    </xf>
    <xf numFmtId="4" fontId="0" fillId="0" borderId="7" xfId="0" applyNumberFormat="1" applyFont="1" applyFill="1" applyBorder="1" applyAlignment="1">
      <alignment vertical="center" shrinkToFit="1"/>
    </xf>
    <xf numFmtId="4" fontId="0" fillId="0" borderId="0" xfId="0" applyNumberFormat="1" applyFont="1" applyFill="1" applyBorder="1" applyAlignment="1">
      <alignment horizontal="center" vertical="center"/>
    </xf>
    <xf numFmtId="4" fontId="2" fillId="5" borderId="7" xfId="0" applyNumberFormat="1" applyFont="1" applyFill="1" applyBorder="1" applyAlignment="1">
      <alignment horizontal="right" vertical="center"/>
    </xf>
    <xf numFmtId="0" fontId="0" fillId="0" borderId="0" xfId="0" applyFont="1" applyBorder="1" applyAlignment="1"/>
    <xf numFmtId="0" fontId="2" fillId="4" borderId="13" xfId="0" applyFont="1" applyFill="1" applyBorder="1" applyAlignment="1">
      <alignment vertical="center"/>
    </xf>
    <xf numFmtId="0" fontId="4" fillId="4" borderId="14" xfId="0" applyFont="1" applyFill="1" applyBorder="1"/>
    <xf numFmtId="0" fontId="3" fillId="0" borderId="0" xfId="0" applyFont="1"/>
    <xf numFmtId="4" fontId="3" fillId="0" borderId="0" xfId="0" applyNumberFormat="1" applyFont="1" applyBorder="1" applyAlignment="1">
      <alignment horizontal="right"/>
    </xf>
    <xf numFmtId="4" fontId="3" fillId="4" borderId="7" xfId="0" applyNumberFormat="1" applyFont="1" applyFill="1" applyBorder="1" applyAlignment="1">
      <alignment horizontal="left"/>
    </xf>
    <xf numFmtId="0" fontId="3" fillId="4" borderId="7" xfId="0" applyFont="1" applyFill="1" applyBorder="1"/>
    <xf numFmtId="164" fontId="3" fillId="4" borderId="7" xfId="0" applyNumberFormat="1" applyFont="1" applyFill="1" applyBorder="1" applyAlignment="1">
      <alignment horizontal="right"/>
    </xf>
    <xf numFmtId="0" fontId="4" fillId="4" borderId="7" xfId="0" applyFont="1" applyFill="1" applyBorder="1"/>
    <xf numFmtId="4" fontId="2" fillId="4" borderId="7" xfId="0" applyNumberFormat="1" applyFont="1" applyFill="1" applyBorder="1" applyAlignment="1">
      <alignment horizontal="right"/>
    </xf>
    <xf numFmtId="0" fontId="2" fillId="4" borderId="7" xfId="0" applyFont="1" applyFill="1" applyBorder="1"/>
    <xf numFmtId="0" fontId="2" fillId="4" borderId="7" xfId="0" applyFont="1" applyFill="1" applyBorder="1" applyAlignment="1"/>
    <xf numFmtId="0" fontId="0" fillId="0" borderId="0" xfId="0" applyFont="1" applyFill="1" applyBorder="1" applyAlignment="1">
      <alignment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8" fillId="6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left" vertical="center"/>
    </xf>
    <xf numFmtId="0" fontId="0" fillId="4" borderId="15" xfId="0" applyFill="1" applyBorder="1" applyAlignment="1">
      <alignment horizontal="left" vertical="center"/>
    </xf>
    <xf numFmtId="0" fontId="2" fillId="4" borderId="11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left"/>
    </xf>
  </cellXfs>
  <cellStyles count="4">
    <cellStyle name="Normal" xfId="0" builtinId="0"/>
    <cellStyle name="Normal 2" xfId="2"/>
    <cellStyle name="Separador de milhares" xfId="1" builtinId="3"/>
    <cellStyle name="Separador de milhares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0</xdr:rowOff>
    </xdr:from>
    <xdr:to>
      <xdr:col>1</xdr:col>
      <xdr:colOff>2871107</xdr:colOff>
      <xdr:row>0</xdr:row>
      <xdr:rowOff>1010934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22" y="0"/>
          <a:ext cx="5525860" cy="191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4594411</xdr:colOff>
      <xdr:row>136</xdr:row>
      <xdr:rowOff>56030</xdr:rowOff>
    </xdr:from>
    <xdr:to>
      <xdr:col>0</xdr:col>
      <xdr:colOff>5939117</xdr:colOff>
      <xdr:row>141</xdr:row>
      <xdr:rowOff>69881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84661" y="25964030"/>
          <a:ext cx="0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7"/>
  <sheetViews>
    <sheetView showGridLines="0" tabSelected="1" topLeftCell="A100" zoomScale="85" zoomScaleNormal="85" zoomScaleSheetLayoutView="70" workbookViewId="0">
      <selection activeCell="A126" sqref="A126"/>
    </sheetView>
  </sheetViews>
  <sheetFormatPr defaultColWidth="41.7109375" defaultRowHeight="15"/>
  <cols>
    <col min="1" max="1" width="108" style="1" customWidth="1"/>
    <col min="2" max="2" width="43.4257812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1.75" customHeight="1"/>
    <row r="2" spans="1:4">
      <c r="A2" s="106" t="s">
        <v>113</v>
      </c>
      <c r="B2" s="106"/>
      <c r="C2" s="2"/>
      <c r="D2" s="1"/>
    </row>
    <row r="3" spans="1:4">
      <c r="A3" s="106"/>
      <c r="B3" s="106"/>
      <c r="C3" s="2"/>
      <c r="D3" s="1"/>
    </row>
    <row r="4" spans="1:4">
      <c r="A4" s="106"/>
      <c r="B4" s="106"/>
      <c r="C4" s="2"/>
      <c r="D4" s="1"/>
    </row>
    <row r="5" spans="1:4">
      <c r="A5" s="106"/>
      <c r="B5" s="106"/>
      <c r="C5" s="2"/>
      <c r="D5" s="1"/>
    </row>
    <row r="6" spans="1:4">
      <c r="A6" s="106"/>
      <c r="B6" s="106"/>
      <c r="C6" s="2"/>
      <c r="D6" s="1"/>
    </row>
    <row r="7" spans="1:4">
      <c r="A7" s="106"/>
      <c r="B7" s="106"/>
      <c r="C7" s="96"/>
      <c r="D7" s="1"/>
    </row>
    <row r="8" spans="1:4" ht="23.25" customHeight="1">
      <c r="A8" s="107" t="s">
        <v>112</v>
      </c>
      <c r="B8" s="107"/>
      <c r="C8" s="96"/>
      <c r="D8" s="1"/>
    </row>
    <row r="9" spans="1:4" ht="23.25" customHeight="1">
      <c r="A9" s="107"/>
      <c r="B9" s="107"/>
      <c r="C9" s="96"/>
      <c r="D9" s="1"/>
    </row>
    <row r="10" spans="1:4">
      <c r="A10" s="108" t="s">
        <v>111</v>
      </c>
      <c r="B10" s="109"/>
      <c r="C10" s="2"/>
      <c r="D10" s="1"/>
    </row>
    <row r="11" spans="1:4">
      <c r="A11" s="44" t="s">
        <v>109</v>
      </c>
      <c r="B11" s="93"/>
      <c r="C11" s="2"/>
      <c r="D11" s="1"/>
    </row>
    <row r="12" spans="1:4">
      <c r="A12" s="110" t="s">
        <v>110</v>
      </c>
      <c r="B12" s="111"/>
      <c r="C12" s="84"/>
      <c r="D12" s="1"/>
    </row>
    <row r="13" spans="1:4">
      <c r="A13" s="94" t="s">
        <v>109</v>
      </c>
      <c r="B13" s="93"/>
      <c r="C13" s="2"/>
      <c r="D13" s="1"/>
    </row>
    <row r="14" spans="1:4">
      <c r="A14" s="110" t="s">
        <v>108</v>
      </c>
      <c r="B14" s="111"/>
      <c r="C14" s="18"/>
      <c r="D14" s="1"/>
    </row>
    <row r="15" spans="1:4">
      <c r="A15" s="94" t="s">
        <v>107</v>
      </c>
      <c r="B15" s="93"/>
      <c r="C15" s="2"/>
      <c r="D15" s="1"/>
    </row>
    <row r="16" spans="1:4">
      <c r="A16" s="95" t="s">
        <v>106</v>
      </c>
      <c r="B16" s="95"/>
      <c r="C16" s="84"/>
      <c r="D16" s="1"/>
    </row>
    <row r="17" spans="1:4">
      <c r="A17" s="110" t="s">
        <v>114</v>
      </c>
      <c r="B17" s="111"/>
      <c r="C17" s="18"/>
      <c r="D17" s="1"/>
    </row>
    <row r="18" spans="1:4">
      <c r="A18" s="94"/>
      <c r="B18" s="93"/>
      <c r="C18" s="18"/>
      <c r="D18" s="1"/>
    </row>
    <row r="19" spans="1:4" s="87" customFormat="1">
      <c r="A19" s="92" t="s">
        <v>105</v>
      </c>
      <c r="B19" s="91">
        <v>18935010.52</v>
      </c>
      <c r="C19" s="88"/>
    </row>
    <row r="20" spans="1:4" s="87" customFormat="1">
      <c r="A20" s="92" t="s">
        <v>104</v>
      </c>
      <c r="B20" s="91">
        <v>0</v>
      </c>
      <c r="C20" s="88"/>
    </row>
    <row r="21" spans="1:4" s="87" customFormat="1">
      <c r="A21" s="90"/>
      <c r="B21" s="89"/>
      <c r="C21" s="88"/>
    </row>
    <row r="22" spans="1:4" ht="26.25">
      <c r="A22" s="97" t="s">
        <v>103</v>
      </c>
      <c r="B22" s="98"/>
      <c r="C22" s="84"/>
      <c r="D22" s="1"/>
    </row>
    <row r="23" spans="1:4">
      <c r="A23" s="86" t="s">
        <v>102</v>
      </c>
      <c r="B23" s="85" t="s">
        <v>101</v>
      </c>
      <c r="C23" s="84"/>
      <c r="D23" s="1"/>
    </row>
    <row r="24" spans="1:4">
      <c r="A24" s="33" t="s">
        <v>100</v>
      </c>
      <c r="B24" s="83"/>
      <c r="C24" s="82"/>
      <c r="D24" s="1"/>
    </row>
    <row r="25" spans="1:4">
      <c r="A25" s="28" t="s">
        <v>99</v>
      </c>
      <c r="B25" s="15">
        <f>SUM(B26)</f>
        <v>4276.46</v>
      </c>
      <c r="C25" s="82"/>
      <c r="D25" s="22"/>
    </row>
    <row r="26" spans="1:4">
      <c r="A26" s="26" t="s">
        <v>98</v>
      </c>
      <c r="B26" s="30">
        <v>4276.46</v>
      </c>
      <c r="C26" s="82"/>
      <c r="D26" s="22"/>
    </row>
    <row r="27" spans="1:4">
      <c r="A27" s="28" t="s">
        <v>115</v>
      </c>
      <c r="B27" s="15">
        <f>SUM(B28:B32)</f>
        <v>14468569.029999999</v>
      </c>
      <c r="C27" s="82"/>
      <c r="D27" s="22"/>
    </row>
    <row r="28" spans="1:4">
      <c r="A28" s="26" t="s">
        <v>97</v>
      </c>
      <c r="B28" s="31">
        <v>0</v>
      </c>
      <c r="C28" s="82"/>
      <c r="D28" s="22"/>
    </row>
    <row r="29" spans="1:4">
      <c r="A29" s="26" t="s">
        <v>96</v>
      </c>
      <c r="B29" s="30">
        <v>2358759.2400000002</v>
      </c>
      <c r="C29" s="82"/>
      <c r="D29" s="22"/>
    </row>
    <row r="30" spans="1:4">
      <c r="A30" s="26" t="s">
        <v>95</v>
      </c>
      <c r="B30" s="25">
        <v>27004.85</v>
      </c>
      <c r="C30" s="82"/>
      <c r="D30" s="22"/>
    </row>
    <row r="31" spans="1:4">
      <c r="A31" s="26" t="s">
        <v>94</v>
      </c>
      <c r="B31" s="29">
        <v>1999237.15</v>
      </c>
      <c r="C31" s="82"/>
      <c r="D31" s="22"/>
    </row>
    <row r="32" spans="1:4">
      <c r="A32" s="26" t="s">
        <v>93</v>
      </c>
      <c r="B32" s="29">
        <v>10083567.789999999</v>
      </c>
      <c r="C32" s="82"/>
      <c r="D32" s="22"/>
    </row>
    <row r="33" spans="1:4">
      <c r="A33" s="28" t="s">
        <v>116</v>
      </c>
      <c r="B33" s="15">
        <f>SUM(B34:B35)</f>
        <v>42994717.799999997</v>
      </c>
      <c r="C33" s="82"/>
      <c r="D33" s="22"/>
    </row>
    <row r="34" spans="1:4">
      <c r="A34" s="26" t="s">
        <v>92</v>
      </c>
      <c r="B34" s="27">
        <v>37106580.149999999</v>
      </c>
      <c r="C34" s="82"/>
      <c r="D34" s="22"/>
    </row>
    <row r="35" spans="1:4">
      <c r="A35" s="26" t="s">
        <v>91</v>
      </c>
      <c r="B35" s="25">
        <v>5888137.6500000004</v>
      </c>
      <c r="C35" s="82"/>
      <c r="D35" s="22"/>
    </row>
    <row r="36" spans="1:4">
      <c r="A36" s="24" t="s">
        <v>11</v>
      </c>
      <c r="B36" s="23">
        <f>SUM(B25,B27,B33)</f>
        <v>57467563.289999999</v>
      </c>
      <c r="C36" s="22"/>
      <c r="D36" s="1"/>
    </row>
    <row r="37" spans="1:4">
      <c r="A37" s="81"/>
      <c r="B37" s="80"/>
      <c r="C37" s="58"/>
      <c r="D37" s="1"/>
    </row>
    <row r="38" spans="1:4">
      <c r="A38" s="33" t="s">
        <v>90</v>
      </c>
      <c r="B38" s="33"/>
      <c r="C38" s="78"/>
      <c r="D38" s="79"/>
    </row>
    <row r="39" spans="1:4" s="79" customFormat="1">
      <c r="A39" s="69" t="s">
        <v>89</v>
      </c>
      <c r="B39" s="53">
        <f>SUM(B40)</f>
        <v>16405679.67</v>
      </c>
      <c r="C39" s="22"/>
      <c r="D39" s="1"/>
    </row>
    <row r="40" spans="1:4">
      <c r="A40" s="26" t="s">
        <v>88</v>
      </c>
      <c r="B40" s="75">
        <v>16405679.67</v>
      </c>
      <c r="C40" s="48"/>
      <c r="D40" s="4"/>
    </row>
    <row r="41" spans="1:4" s="4" customFormat="1">
      <c r="A41" s="69" t="s">
        <v>87</v>
      </c>
      <c r="B41" s="53">
        <v>0</v>
      </c>
      <c r="C41" s="48"/>
    </row>
    <row r="42" spans="1:4" s="4" customFormat="1">
      <c r="A42" s="21" t="s">
        <v>86</v>
      </c>
      <c r="B42" s="53">
        <f>SUM(B43:B44)</f>
        <v>28052.39</v>
      </c>
      <c r="C42" s="48"/>
    </row>
    <row r="43" spans="1:4" s="4" customFormat="1">
      <c r="A43" s="26" t="s">
        <v>85</v>
      </c>
      <c r="B43" s="75">
        <v>14950.62</v>
      </c>
      <c r="C43" s="48"/>
    </row>
    <row r="44" spans="1:4" s="4" customFormat="1">
      <c r="A44" s="26" t="s">
        <v>84</v>
      </c>
      <c r="B44" s="75">
        <v>13101.77</v>
      </c>
      <c r="C44" s="78"/>
      <c r="D44" s="76"/>
    </row>
    <row r="45" spans="1:4" s="76" customFormat="1">
      <c r="A45" s="21" t="s">
        <v>83</v>
      </c>
      <c r="B45" s="77">
        <f>SUM(B46:B48)</f>
        <v>530675.24</v>
      </c>
      <c r="C45" s="48"/>
      <c r="D45" s="3"/>
    </row>
    <row r="46" spans="1:4" s="3" customFormat="1">
      <c r="A46" s="26" t="s">
        <v>82</v>
      </c>
      <c r="B46" s="75">
        <v>430066.23</v>
      </c>
      <c r="C46" s="48"/>
    </row>
    <row r="47" spans="1:4" s="3" customFormat="1">
      <c r="A47" s="26" t="s">
        <v>81</v>
      </c>
      <c r="B47" s="30">
        <v>37290.61</v>
      </c>
      <c r="C47" s="48"/>
    </row>
    <row r="48" spans="1:4" s="3" customFormat="1">
      <c r="A48" s="26" t="s">
        <v>80</v>
      </c>
      <c r="B48" s="74">
        <v>63318.400000000001</v>
      </c>
      <c r="C48" s="48"/>
    </row>
    <row r="49" spans="1:4" s="3" customFormat="1">
      <c r="A49" s="21" t="s">
        <v>79</v>
      </c>
      <c r="B49" s="53">
        <f>SUM(B50:B55)</f>
        <v>78867.259999999995</v>
      </c>
      <c r="C49" s="48"/>
    </row>
    <row r="50" spans="1:4" s="3" customFormat="1">
      <c r="A50" s="72" t="s">
        <v>78</v>
      </c>
      <c r="B50" s="71">
        <v>6346.87</v>
      </c>
      <c r="C50" s="48"/>
    </row>
    <row r="51" spans="1:4" s="3" customFormat="1">
      <c r="A51" s="73" t="s">
        <v>77</v>
      </c>
      <c r="B51" s="11">
        <v>628</v>
      </c>
      <c r="C51" s="48"/>
    </row>
    <row r="52" spans="1:4" s="3" customFormat="1">
      <c r="A52" s="72" t="s">
        <v>76</v>
      </c>
      <c r="B52" s="11">
        <v>3178.38</v>
      </c>
      <c r="C52" s="48"/>
    </row>
    <row r="53" spans="1:4" s="3" customFormat="1">
      <c r="A53" s="72" t="s">
        <v>75</v>
      </c>
      <c r="B53" s="71">
        <v>67238.81</v>
      </c>
      <c r="C53" s="48"/>
    </row>
    <row r="54" spans="1:4" s="3" customFormat="1">
      <c r="A54" s="72" t="s">
        <v>74</v>
      </c>
      <c r="B54" s="71">
        <v>328</v>
      </c>
      <c r="C54" s="40"/>
    </row>
    <row r="55" spans="1:4" s="3" customFormat="1">
      <c r="A55" s="72" t="s">
        <v>73</v>
      </c>
      <c r="B55" s="71">
        <v>1147.2</v>
      </c>
      <c r="C55" s="40"/>
    </row>
    <row r="56" spans="1:4" s="3" customFormat="1">
      <c r="A56" s="68" t="s">
        <v>72</v>
      </c>
      <c r="B56" s="45">
        <f>SUM(B39,B41,B42,B45,B49)</f>
        <v>17043274.560000002</v>
      </c>
      <c r="C56" s="40"/>
    </row>
    <row r="57" spans="1:4" s="3" customFormat="1">
      <c r="A57" s="56"/>
      <c r="B57" s="38"/>
      <c r="C57" s="40"/>
    </row>
    <row r="58" spans="1:4" s="3" customFormat="1">
      <c r="A58" s="49" t="s">
        <v>71</v>
      </c>
      <c r="B58" s="70"/>
      <c r="C58" s="40"/>
      <c r="D58" s="4"/>
    </row>
    <row r="59" spans="1:4" s="4" customFormat="1">
      <c r="A59" s="69" t="s">
        <v>70</v>
      </c>
      <c r="B59" s="53">
        <f>SUM(B60:B63)</f>
        <v>6835792.1699999999</v>
      </c>
      <c r="C59" s="40"/>
      <c r="D59" s="3"/>
    </row>
    <row r="60" spans="1:4" s="3" customFormat="1">
      <c r="A60" s="26" t="s">
        <v>69</v>
      </c>
      <c r="B60" s="65">
        <v>274657.18</v>
      </c>
      <c r="C60" s="40"/>
    </row>
    <row r="61" spans="1:4" s="3" customFormat="1">
      <c r="A61" s="26" t="s">
        <v>68</v>
      </c>
      <c r="B61" s="65">
        <v>98590.95</v>
      </c>
      <c r="C61" s="43"/>
    </row>
    <row r="62" spans="1:4" s="3" customFormat="1">
      <c r="A62" s="26" t="s">
        <v>67</v>
      </c>
      <c r="B62" s="64">
        <v>6806.8</v>
      </c>
      <c r="C62" s="40"/>
    </row>
    <row r="63" spans="1:4" s="3" customFormat="1">
      <c r="A63" s="26" t="s">
        <v>66</v>
      </c>
      <c r="B63" s="65">
        <v>6455737.2400000002</v>
      </c>
      <c r="C63" s="40"/>
    </row>
    <row r="64" spans="1:4" s="3" customFormat="1">
      <c r="A64" s="68" t="s">
        <v>65</v>
      </c>
      <c r="B64" s="53">
        <f>SUM(B59)</f>
        <v>6835792.1699999999</v>
      </c>
      <c r="C64" s="62"/>
      <c r="D64" s="60"/>
    </row>
    <row r="65" spans="1:4" s="60" customFormat="1">
      <c r="A65" s="44"/>
      <c r="B65" s="61"/>
      <c r="C65" s="43"/>
      <c r="D65" s="3"/>
    </row>
    <row r="66" spans="1:4" s="3" customFormat="1">
      <c r="A66" s="42" t="s">
        <v>64</v>
      </c>
      <c r="B66" s="41"/>
      <c r="C66" s="67"/>
      <c r="D66" s="10"/>
    </row>
    <row r="67" spans="1:4" s="10" customFormat="1">
      <c r="A67" s="55" t="s">
        <v>63</v>
      </c>
      <c r="B67" s="66">
        <f>SUM(B68:B72)</f>
        <v>11653125.27</v>
      </c>
      <c r="C67" s="43"/>
      <c r="D67" s="3"/>
    </row>
    <row r="68" spans="1:4" s="3" customFormat="1">
      <c r="A68" s="26" t="s">
        <v>62</v>
      </c>
      <c r="B68" s="65">
        <v>554445.47</v>
      </c>
      <c r="C68" s="43"/>
    </row>
    <row r="69" spans="1:4" s="3" customFormat="1">
      <c r="A69" s="26" t="s">
        <v>61</v>
      </c>
      <c r="B69" s="65">
        <v>44019.8</v>
      </c>
      <c r="C69" s="43"/>
    </row>
    <row r="70" spans="1:4" s="3" customFormat="1">
      <c r="A70" s="26" t="s">
        <v>60</v>
      </c>
      <c r="B70" s="64">
        <v>104000</v>
      </c>
      <c r="C70" s="43"/>
    </row>
    <row r="71" spans="1:4" s="3" customFormat="1">
      <c r="A71" s="26" t="s">
        <v>59</v>
      </c>
      <c r="B71" s="65">
        <v>10950660</v>
      </c>
      <c r="C71" s="43"/>
    </row>
    <row r="72" spans="1:4" s="3" customFormat="1">
      <c r="A72" s="26" t="s">
        <v>58</v>
      </c>
      <c r="B72" s="64"/>
      <c r="C72" s="43"/>
    </row>
    <row r="73" spans="1:4" s="3" customFormat="1">
      <c r="A73" s="49" t="s">
        <v>57</v>
      </c>
      <c r="B73" s="63">
        <f>B67</f>
        <v>11653125.27</v>
      </c>
      <c r="C73" s="62"/>
      <c r="D73" s="60"/>
    </row>
    <row r="74" spans="1:4" s="60" customFormat="1">
      <c r="A74" s="44"/>
      <c r="B74" s="61"/>
      <c r="C74" s="43"/>
      <c r="D74" s="3"/>
    </row>
    <row r="75" spans="1:4" s="3" customFormat="1">
      <c r="A75" s="49" t="s">
        <v>56</v>
      </c>
      <c r="B75" s="59"/>
      <c r="C75" s="58"/>
    </row>
    <row r="76" spans="1:4" s="3" customFormat="1">
      <c r="A76" s="49" t="s">
        <v>55</v>
      </c>
      <c r="B76" s="49"/>
      <c r="C76" s="48"/>
    </row>
    <row r="77" spans="1:4" s="3" customFormat="1">
      <c r="A77" s="55" t="s">
        <v>54</v>
      </c>
      <c r="B77" s="57">
        <v>3414837.25</v>
      </c>
      <c r="C77" s="48"/>
    </row>
    <row r="78" spans="1:4" s="3" customFormat="1">
      <c r="A78" s="56" t="s">
        <v>53</v>
      </c>
      <c r="B78" s="53">
        <v>3231807.49</v>
      </c>
      <c r="C78" s="48"/>
    </row>
    <row r="79" spans="1:4" s="3" customFormat="1">
      <c r="A79" s="56" t="s">
        <v>52</v>
      </c>
      <c r="B79" s="53">
        <v>1924464.7</v>
      </c>
      <c r="C79" s="48"/>
    </row>
    <row r="80" spans="1:4" s="3" customFormat="1">
      <c r="A80" s="55" t="s">
        <v>51</v>
      </c>
      <c r="B80" s="53">
        <v>328</v>
      </c>
      <c r="C80" s="48"/>
    </row>
    <row r="81" spans="1:3" s="3" customFormat="1">
      <c r="A81" s="55" t="s">
        <v>50</v>
      </c>
      <c r="B81" s="53">
        <v>286112.45</v>
      </c>
      <c r="C81" s="48"/>
    </row>
    <row r="82" spans="1:3" s="3" customFormat="1">
      <c r="A82" s="55" t="s">
        <v>49</v>
      </c>
      <c r="B82" s="53">
        <f>SUM(B83:B84)</f>
        <v>2187555.67</v>
      </c>
      <c r="C82" s="48"/>
    </row>
    <row r="83" spans="1:3" s="3" customFormat="1">
      <c r="A83" s="39" t="s">
        <v>48</v>
      </c>
      <c r="B83" s="11">
        <v>2142850.94</v>
      </c>
      <c r="C83" s="48"/>
    </row>
    <row r="84" spans="1:3" s="3" customFormat="1">
      <c r="A84" s="39" t="s">
        <v>47</v>
      </c>
      <c r="B84" s="11">
        <v>44704.73</v>
      </c>
      <c r="C84" s="48"/>
    </row>
    <row r="85" spans="1:3" s="3" customFormat="1" ht="30">
      <c r="A85" s="55" t="s">
        <v>46</v>
      </c>
      <c r="B85" s="53">
        <v>0</v>
      </c>
      <c r="C85" s="48"/>
    </row>
    <row r="86" spans="1:3" s="3" customFormat="1">
      <c r="A86" s="54" t="s">
        <v>45</v>
      </c>
      <c r="B86" s="53">
        <f>SUM(B87:B98)</f>
        <v>617825.71</v>
      </c>
      <c r="C86" s="48"/>
    </row>
    <row r="87" spans="1:3" s="3" customFormat="1">
      <c r="A87" s="47" t="s">
        <v>44</v>
      </c>
      <c r="B87" s="52">
        <v>110731.47</v>
      </c>
      <c r="C87" s="48"/>
    </row>
    <row r="88" spans="1:3" s="3" customFormat="1">
      <c r="A88" s="47" t="s">
        <v>43</v>
      </c>
      <c r="B88" s="11">
        <v>0</v>
      </c>
      <c r="C88" s="48"/>
    </row>
    <row r="89" spans="1:3" s="3" customFormat="1">
      <c r="A89" s="47" t="s">
        <v>42</v>
      </c>
      <c r="B89" s="11">
        <v>38967.599999999999</v>
      </c>
      <c r="C89" s="48"/>
    </row>
    <row r="90" spans="1:3" s="3" customFormat="1">
      <c r="A90" s="47" t="s">
        <v>41</v>
      </c>
      <c r="B90" s="11">
        <v>274239.93</v>
      </c>
      <c r="C90" s="48"/>
    </row>
    <row r="91" spans="1:3" s="3" customFormat="1">
      <c r="A91" s="47" t="s">
        <v>40</v>
      </c>
      <c r="B91" s="11">
        <v>32126.54</v>
      </c>
      <c r="C91" s="48"/>
    </row>
    <row r="92" spans="1:3" s="3" customFormat="1">
      <c r="A92" s="47" t="s">
        <v>39</v>
      </c>
      <c r="B92" s="11">
        <v>497.5</v>
      </c>
      <c r="C92" s="48"/>
    </row>
    <row r="93" spans="1:3" s="3" customFormat="1">
      <c r="A93" s="47" t="s">
        <v>38</v>
      </c>
      <c r="B93" s="11">
        <v>3178.38</v>
      </c>
      <c r="C93" s="48"/>
    </row>
    <row r="94" spans="1:3" s="3" customFormat="1">
      <c r="A94" s="47" t="s">
        <v>37</v>
      </c>
      <c r="B94" s="11">
        <v>606</v>
      </c>
      <c r="C94" s="48"/>
    </row>
    <row r="95" spans="1:3" s="3" customFormat="1">
      <c r="A95" s="47" t="s">
        <v>36</v>
      </c>
      <c r="B95" s="11">
        <v>127225.98</v>
      </c>
      <c r="C95" s="48"/>
    </row>
    <row r="96" spans="1:3" s="3" customFormat="1">
      <c r="A96" s="47" t="s">
        <v>35</v>
      </c>
      <c r="B96" s="11">
        <v>2135.83</v>
      </c>
      <c r="C96" s="48"/>
    </row>
    <row r="97" spans="1:4" s="3" customFormat="1">
      <c r="A97" s="47" t="s">
        <v>34</v>
      </c>
      <c r="B97" s="11">
        <v>27553.14</v>
      </c>
      <c r="C97" s="48"/>
    </row>
    <row r="98" spans="1:4" s="3" customFormat="1">
      <c r="A98" s="47" t="s">
        <v>33</v>
      </c>
      <c r="B98" s="11">
        <v>563.34</v>
      </c>
      <c r="C98" s="48"/>
    </row>
    <row r="99" spans="1:4" s="3" customFormat="1">
      <c r="A99" s="44" t="s">
        <v>32</v>
      </c>
      <c r="B99" s="51">
        <f>SUM(B77,B78,B79,B80,B81,B82,B85,B86)</f>
        <v>11662931.27</v>
      </c>
      <c r="C99" s="48"/>
    </row>
    <row r="100" spans="1:4" s="3" customFormat="1">
      <c r="A100" s="44"/>
      <c r="B100" s="50"/>
      <c r="C100" s="40"/>
    </row>
    <row r="101" spans="1:4" s="3" customFormat="1">
      <c r="A101" s="49" t="s">
        <v>31</v>
      </c>
      <c r="B101" s="49"/>
      <c r="C101" s="48"/>
    </row>
    <row r="102" spans="1:4" s="3" customFormat="1">
      <c r="A102" s="47" t="s">
        <v>30</v>
      </c>
      <c r="B102" s="46">
        <v>6806.8</v>
      </c>
      <c r="C102" s="40"/>
      <c r="D102" s="4"/>
    </row>
    <row r="103" spans="1:4" s="4" customFormat="1">
      <c r="A103" s="39" t="s">
        <v>29</v>
      </c>
      <c r="B103" s="46">
        <v>0</v>
      </c>
      <c r="C103" s="40"/>
    </row>
    <row r="104" spans="1:4" s="4" customFormat="1">
      <c r="A104" s="39" t="s">
        <v>28</v>
      </c>
      <c r="B104" s="46">
        <v>0</v>
      </c>
      <c r="C104" s="40"/>
    </row>
    <row r="105" spans="1:4" s="4" customFormat="1">
      <c r="A105" s="39" t="s">
        <v>27</v>
      </c>
      <c r="B105" s="46">
        <v>0</v>
      </c>
      <c r="C105" s="43"/>
      <c r="D105" s="3"/>
    </row>
    <row r="106" spans="1:4" s="3" customFormat="1">
      <c r="A106" s="44" t="s">
        <v>26</v>
      </c>
      <c r="B106" s="45">
        <f>B102+B103+B104+B105</f>
        <v>6806.8</v>
      </c>
      <c r="C106" s="43"/>
    </row>
    <row r="107" spans="1:4" s="3" customFormat="1" ht="14.25" customHeight="1">
      <c r="A107" s="44" t="s">
        <v>25</v>
      </c>
      <c r="B107" s="45">
        <f>B99+B106</f>
        <v>11669738.07</v>
      </c>
      <c r="C107" s="43"/>
    </row>
    <row r="108" spans="1:4" s="3" customFormat="1">
      <c r="A108" s="44"/>
      <c r="B108" s="38"/>
      <c r="C108" s="43"/>
    </row>
    <row r="109" spans="1:4" s="3" customFormat="1">
      <c r="A109" s="42" t="s">
        <v>24</v>
      </c>
      <c r="B109" s="41"/>
      <c r="C109" s="40"/>
    </row>
    <row r="110" spans="1:4" s="3" customFormat="1">
      <c r="A110" s="39" t="s">
        <v>23</v>
      </c>
      <c r="B110" s="38">
        <v>0</v>
      </c>
      <c r="C110" s="2"/>
    </row>
    <row r="111" spans="1:4" s="3" customFormat="1">
      <c r="A111" s="37" t="s">
        <v>22</v>
      </c>
      <c r="B111" s="36">
        <f>B110</f>
        <v>0</v>
      </c>
      <c r="C111" s="35"/>
      <c r="D111" s="34"/>
    </row>
    <row r="112" spans="1:4" s="34" customFormat="1">
      <c r="A112" s="99"/>
      <c r="B112" s="99"/>
      <c r="C112" s="22"/>
      <c r="D112" s="3"/>
    </row>
    <row r="113" spans="1:4" s="3" customFormat="1">
      <c r="A113" s="33" t="s">
        <v>21</v>
      </c>
      <c r="B113" s="32"/>
      <c r="C113" s="22"/>
      <c r="D113" s="1"/>
    </row>
    <row r="114" spans="1:4">
      <c r="A114" s="28" t="s">
        <v>20</v>
      </c>
      <c r="B114" s="15">
        <f>SUM(B115)</f>
        <v>1821.62</v>
      </c>
      <c r="C114" s="22"/>
      <c r="D114" s="1"/>
    </row>
    <row r="115" spans="1:4">
      <c r="A115" s="26" t="s">
        <v>19</v>
      </c>
      <c r="B115" s="30">
        <v>1821.62</v>
      </c>
      <c r="C115" s="22"/>
      <c r="D115" s="1"/>
    </row>
    <row r="116" spans="1:4">
      <c r="A116" s="28" t="s">
        <v>117</v>
      </c>
      <c r="B116" s="15">
        <f>SUM(B117:B121)</f>
        <v>14785087.559999999</v>
      </c>
      <c r="C116" s="22"/>
      <c r="D116" s="1"/>
    </row>
    <row r="117" spans="1:4">
      <c r="A117" s="26" t="s">
        <v>18</v>
      </c>
      <c r="B117" s="31">
        <v>0</v>
      </c>
      <c r="C117" s="22"/>
      <c r="D117" s="1"/>
    </row>
    <row r="118" spans="1:4">
      <c r="A118" s="26" t="s">
        <v>17</v>
      </c>
      <c r="B118" s="30">
        <v>2653482.5499999998</v>
      </c>
      <c r="C118" s="22"/>
      <c r="D118" s="1"/>
    </row>
    <row r="119" spans="1:4">
      <c r="A119" s="26" t="s">
        <v>16</v>
      </c>
      <c r="B119" s="25">
        <v>26955.85</v>
      </c>
      <c r="C119" s="22"/>
      <c r="D119" s="1"/>
    </row>
    <row r="120" spans="1:4">
      <c r="A120" s="26" t="s">
        <v>15</v>
      </c>
      <c r="B120" s="29">
        <v>1957762.97</v>
      </c>
      <c r="C120" s="22"/>
      <c r="D120" s="1"/>
    </row>
    <row r="121" spans="1:4">
      <c r="A121" s="26" t="s">
        <v>14</v>
      </c>
      <c r="B121" s="29">
        <v>10146886.189999999</v>
      </c>
      <c r="C121" s="22"/>
      <c r="D121" s="1"/>
    </row>
    <row r="122" spans="1:4">
      <c r="A122" s="28" t="s">
        <v>118</v>
      </c>
      <c r="B122" s="15">
        <f>SUM(B123:B124)</f>
        <v>48054190.600000001</v>
      </c>
      <c r="C122" s="22"/>
      <c r="D122" s="1"/>
    </row>
    <row r="123" spans="1:4">
      <c r="A123" s="26" t="s">
        <v>13</v>
      </c>
      <c r="B123" s="27">
        <v>42031569.140000001</v>
      </c>
      <c r="C123" s="22"/>
      <c r="D123" s="1"/>
    </row>
    <row r="124" spans="1:4">
      <c r="A124" s="26" t="s">
        <v>12</v>
      </c>
      <c r="B124" s="25">
        <v>6022621.46</v>
      </c>
      <c r="C124" s="22"/>
      <c r="D124" s="1"/>
    </row>
    <row r="125" spans="1:4">
      <c r="A125" s="24" t="s">
        <v>119</v>
      </c>
      <c r="B125" s="23">
        <f>SUM(B114,B116,B122)</f>
        <v>62841099.780000001</v>
      </c>
      <c r="C125" s="22"/>
      <c r="D125" s="4"/>
    </row>
    <row r="126" spans="1:4" s="4" customFormat="1">
      <c r="A126" s="21" t="s">
        <v>10</v>
      </c>
      <c r="B126" s="15">
        <f>(B36+B56)-(B107+B111)</f>
        <v>62841099.779999994</v>
      </c>
      <c r="C126" s="18"/>
      <c r="D126" s="2"/>
    </row>
    <row r="127" spans="1:4" s="3" customFormat="1">
      <c r="A127" s="20" t="s">
        <v>9</v>
      </c>
      <c r="B127" s="19"/>
      <c r="C127" s="18"/>
      <c r="D127" s="2"/>
    </row>
    <row r="128" spans="1:4" s="3" customFormat="1">
      <c r="A128" s="9" t="s">
        <v>8</v>
      </c>
      <c r="B128" s="17"/>
      <c r="C128" s="14"/>
      <c r="D128" s="13"/>
    </row>
    <row r="129" spans="1:4" s="10" customFormat="1">
      <c r="A129" s="16" t="s">
        <v>7</v>
      </c>
      <c r="B129" s="15">
        <v>3460996.5700000003</v>
      </c>
      <c r="C129" s="14"/>
      <c r="D129" s="13"/>
    </row>
    <row r="130" spans="1:4" s="10" customFormat="1">
      <c r="A130" s="16" t="s">
        <v>6</v>
      </c>
      <c r="B130" s="15">
        <v>0</v>
      </c>
      <c r="C130" s="14"/>
      <c r="D130" s="13"/>
    </row>
    <row r="131" spans="1:4" s="10" customFormat="1">
      <c r="A131" s="16" t="s">
        <v>5</v>
      </c>
      <c r="B131" s="15">
        <f>SUM(B132)</f>
        <v>130521.55</v>
      </c>
      <c r="C131" s="14"/>
      <c r="D131" s="13"/>
    </row>
    <row r="132" spans="1:4" s="10" customFormat="1">
      <c r="A132" s="12" t="s">
        <v>4</v>
      </c>
      <c r="B132" s="11">
        <v>130521.55</v>
      </c>
      <c r="C132" s="1"/>
      <c r="D132" s="2"/>
    </row>
    <row r="133" spans="1:4" s="3" customFormat="1">
      <c r="A133" s="9" t="s">
        <v>3</v>
      </c>
      <c r="B133" s="8">
        <f>SUM(B129,B130,B131)</f>
        <v>3591518.12</v>
      </c>
      <c r="C133" s="1"/>
      <c r="D133" s="2"/>
    </row>
    <row r="134" spans="1:4" s="3" customFormat="1">
      <c r="A134" s="100" t="s">
        <v>2</v>
      </c>
      <c r="B134" s="101"/>
      <c r="C134" s="1"/>
      <c r="D134" s="2"/>
    </row>
    <row r="135" spans="1:4" s="3" customFormat="1">
      <c r="A135" s="102"/>
      <c r="B135" s="103"/>
      <c r="C135" s="1"/>
      <c r="D135" s="2"/>
    </row>
    <row r="136" spans="1:4" s="3" customFormat="1">
      <c r="A136" s="104"/>
      <c r="B136" s="105"/>
      <c r="C136" s="7"/>
      <c r="D136" s="6"/>
    </row>
    <row r="137" spans="1:4" s="4" customFormat="1">
      <c r="A137" s="5"/>
      <c r="B137" s="5"/>
      <c r="C137" s="7"/>
      <c r="D137" s="6"/>
    </row>
    <row r="138" spans="1:4" s="4" customFormat="1">
      <c r="A138" s="5"/>
      <c r="B138" s="5"/>
      <c r="C138" s="7"/>
      <c r="D138" s="6"/>
    </row>
    <row r="139" spans="1:4" s="4" customFormat="1">
      <c r="A139" s="5"/>
      <c r="B139" s="5"/>
      <c r="C139" s="1"/>
      <c r="D139" s="2"/>
    </row>
    <row r="140" spans="1:4">
      <c r="A140" s="3" t="s">
        <v>1</v>
      </c>
      <c r="B140" s="3"/>
    </row>
    <row r="141" spans="1:4">
      <c r="A141" s="3"/>
      <c r="B141" s="3"/>
    </row>
    <row r="142" spans="1:4">
      <c r="A142" s="3" t="s">
        <v>0</v>
      </c>
      <c r="B142" s="3"/>
    </row>
    <row r="143" spans="1:4" s="3" customFormat="1">
      <c r="A143" s="1"/>
      <c r="B143" s="1"/>
      <c r="C143" s="1"/>
      <c r="D143" s="2"/>
    </row>
    <row r="145" spans="3:4">
      <c r="C145"/>
      <c r="D145" s="1"/>
    </row>
    <row r="166" spans="1:4">
      <c r="D166" s="1"/>
    </row>
    <row r="167" spans="1:4">
      <c r="A167"/>
    </row>
  </sheetData>
  <mergeCells count="9">
    <mergeCell ref="A22:B22"/>
    <mergeCell ref="A112:B112"/>
    <mergeCell ref="A134:B136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colBreaks count="1" manualBreakCount="1">
    <brk id="2" max="11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072022</vt:lpstr>
      <vt:lpstr>'072022'!Area_de_impressao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Ailton.guimaraes</cp:lastModifiedBy>
  <cp:lastPrinted>2022-10-03T18:26:10Z</cp:lastPrinted>
  <dcterms:created xsi:type="dcterms:W3CDTF">2022-10-03T18:19:04Z</dcterms:created>
  <dcterms:modified xsi:type="dcterms:W3CDTF">2022-10-04T17:16:36Z</dcterms:modified>
</cp:coreProperties>
</file>